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280" windowWidth="1286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<sst xmlns="http://schemas.openxmlformats.org/spreadsheetml/2006/main" count="64" uniqueCount="51">
  <si>
    <t>PUMPS</t>
  </si>
  <si>
    <t>MOTORS</t>
  </si>
  <si>
    <t>FIRST YEAR:</t>
  </si>
  <si>
    <t>SECOND YEAR:</t>
  </si>
  <si>
    <t>THIRD YEAR:</t>
  </si>
  <si>
    <t>SAVINGS: FIRST YEAR:</t>
  </si>
  <si>
    <t>SAVINGS: SECOND YEAR:</t>
  </si>
  <si>
    <t>SAVINGS: THIRD YEAR:</t>
  </si>
  <si>
    <t>ACCUMULATED SAVINGS:</t>
  </si>
  <si>
    <t>PER REPAIR</t>
  </si>
  <si>
    <t>NET RETURN ON INVESTMENT:</t>
  </si>
  <si>
    <t>COST TO INSTALL INPRO SEALS</t>
  </si>
  <si>
    <t>TOTAL INVESTMENT IN INPRO/SEALS:</t>
  </si>
  <si>
    <t>MONTHS MTBF</t>
  </si>
  <si>
    <t>NET RETURN ON INVESTMENT: %</t>
  </si>
  <si>
    <r>
      <t>BENCHMARK</t>
    </r>
    <r>
      <rPr>
        <sz val="10"/>
        <rFont val="Arial"/>
        <family val="0"/>
      </rPr>
      <t xml:space="preserve"> COST OF REPAIRS:</t>
    </r>
  </si>
  <si>
    <t>DATA FOR LIFE-CYCLE COSTING</t>
  </si>
  <si>
    <t>HP</t>
  </si>
  <si>
    <t>$/KWH*</t>
  </si>
  <si>
    <t>HRS/YR</t>
  </si>
  <si>
    <t>LESS EFF-%</t>
  </si>
  <si>
    <t>MORE EFF-%</t>
  </si>
  <si>
    <t>SAVINGS/YR - $</t>
  </si>
  <si>
    <t>* INCLUDES DEMAND CHARGES, STATE AND MUNICIPAL TAXES AND UTILITY FEES.</t>
  </si>
  <si>
    <t xml:space="preserve">  RAW ENERGY CHARGES ARE: 0.060. 0.048, 0.033 $/KWH. (($5,892/77,840)=0.07569)</t>
  </si>
  <si>
    <t>(over three years)</t>
  </si>
  <si>
    <t>(and beyond)</t>
  </si>
  <si>
    <t>11/9/00 DCO</t>
  </si>
  <si>
    <t>=</t>
  </si>
  <si>
    <t>COSTS:</t>
  </si>
  <si>
    <t xml:space="preserve">                 COST TO INSTALL INPRO/SEALS PER UNIT:</t>
  </si>
  <si>
    <t>ANNUAL SAVINGS REALIZED BY USING MORE EFFICIENT MOTOR:</t>
  </si>
  <si>
    <t>COST TO RUN "MORE EFFICIENT" MOTOR FOR ONE YEAR:</t>
  </si>
  <si>
    <t>INPRO/SEAL COST JUSTIFICATION WORKSHEET</t>
  </si>
  <si>
    <t xml:space="preserve">         INPRO/SEAL</t>
  </si>
  <si>
    <t xml:space="preserve">                      PUMPS @ </t>
  </si>
  <si>
    <t xml:space="preserve">          MOTORS @</t>
  </si>
  <si>
    <t>RETURNS:</t>
  </si>
  <si>
    <r>
      <t>FIRST YEAR: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>Benchmark</t>
    </r>
    <r>
      <rPr>
        <u val="single"/>
        <sz val="10"/>
        <rFont val="Arial"/>
        <family val="2"/>
      </rPr>
      <t>)</t>
    </r>
  </si>
  <si>
    <t>copyright</t>
  </si>
  <si>
    <t xml:space="preserve">       1-800-447-0524</t>
  </si>
  <si>
    <t>CUSTOMER NAME:</t>
  </si>
  <si>
    <t>COST TO INSTALL INPRO/SEALS PER UNIT:</t>
  </si>
  <si>
    <t>FOR A FREE WORKING COPY OF THIS SPREADSHEET:</t>
  </si>
  <si>
    <t>INFO@INPRO-SEAL.COM</t>
  </si>
  <si>
    <t xml:space="preserve">       E-MAIL:</t>
  </si>
  <si>
    <t xml:space="preserve">         BY:</t>
  </si>
  <si>
    <r>
      <t>NOTE</t>
    </r>
    <r>
      <rPr>
        <sz val="10"/>
        <rFont val="Arial"/>
        <family val="0"/>
      </rPr>
      <t xml:space="preserve">:  PLEASE FILL IN THE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CELLS TO REFLECT YOUR PLANT'S PUMP AND MOTOR POPULATION AND PERFORMANCE LEVELS.</t>
    </r>
  </si>
  <si>
    <t>Continuity of production, increased product</t>
  </si>
  <si>
    <t>quality and reduced requirement for inventory</t>
  </si>
  <si>
    <t>are added benefits not included in this analysis.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</si>
</sst>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0.0%"/>
    <numFmt numFmtId="168" formatCode="&quot;$&quot;#,##0.0"/>
    <numFmt numFmtId="169" formatCode="&quot;$&quot;#,##0.00"/>
    <numFmt numFmtId="170" formatCode="mmmm\ d\,\ yyyy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4"/>
      <color indexed="32"/>
      <name val="Arial"/>
      <family val="0"/>
    </font>
    <font>
      <u val="single"/>
      <sz val="10"/>
      <color indexed="32"/>
      <name val="Arial"/>
      <family val="0"/>
    </font>
    <font>
      <sz val="10"/>
      <color indexed="56"/>
      <name val="LB Helvetica Black"/>
      <family val="0"/>
    </font>
    <font>
      <b/>
      <u val="single"/>
      <sz val="12"/>
      <color indexed="18"/>
      <name val="Arial"/>
      <family val="0"/>
    </font>
    <font>
      <i/>
      <sz val="10"/>
      <color indexed="18"/>
      <name val="Arial"/>
      <family val="0"/>
    </font>
    <font>
      <b/>
      <u val="single"/>
      <sz val="14"/>
      <color indexed="18"/>
      <name val="Arial"/>
      <family val="0"/>
    </font>
    <font>
      <b/>
      <u val="single"/>
      <sz val="10"/>
      <color indexed="18"/>
      <name val="Arial"/>
      <family val="0"/>
    </font>
    <font>
      <b/>
      <sz val="10"/>
      <color indexed="12"/>
      <name val="Arial"/>
      <family val="2"/>
    </font>
    <font>
      <b/>
      <sz val="10"/>
      <color indexed="5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3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64" fontId="1" fillId="2" borderId="0" xfId="0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167" fontId="10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left"/>
    </xf>
    <xf numFmtId="0" fontId="1" fillId="2" borderId="0" xfId="0" applyFont="1" applyFill="1" applyAlignment="1" quotePrefix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0" fillId="2" borderId="0" xfId="0" applyFont="1" applyFill="1" applyAlignment="1">
      <alignment/>
    </xf>
    <xf numFmtId="14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19" fillId="2" borderId="0" xfId="20" applyFont="1" applyFill="1" applyAlignment="1">
      <alignment/>
    </xf>
    <xf numFmtId="3" fontId="20" fillId="2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38100</xdr:rowOff>
    </xdr:from>
    <xdr:to>
      <xdr:col>12</xdr:col>
      <xdr:colOff>304800</xdr:colOff>
      <xdr:row>7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1885950" y="400050"/>
          <a:ext cx="6362700" cy="809625"/>
        </a:xfrm>
        <a:prstGeom prst="rect"/>
        <a:noFill/>
      </xdr:spPr>
      <x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Return on Investment By Means Of Doubling Reliability</a:t>
          </a:r>
        </a:p>
      </xdr:txBody>
    </xdr:sp>
    <xdr:clientData/>
  </xdr:twoCellAnchor>
  <xdr:twoCellAnchor editAs="oneCell">
    <xdr:from>
      <xdr:col>1</xdr:col>
      <xdr:colOff>238125</xdr:colOff>
      <xdr:row>2</xdr:row>
      <xdr:rowOff>123825</xdr:rowOff>
    </xdr:from>
    <xdr:to>
      <xdr:col>2</xdr:col>
      <xdr:colOff>409575</xdr:colOff>
      <xdr:row>8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857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9</xdr:row>
      <xdr:rowOff>142875</xdr:rowOff>
    </xdr:from>
    <xdr:to>
      <xdr:col>8</xdr:col>
      <xdr:colOff>371475</xdr:colOff>
      <xdr:row>9</xdr:row>
      <xdr:rowOff>142875</xdr:rowOff>
    </xdr:to>
    <xdr:sp>
      <xdr:nvSpPr>
        <xdr:cNvPr id="3" name="Line 9"/>
        <xdr:cNvSpPr>
          <a:spLocks/>
        </xdr:cNvSpPr>
      </xdr:nvSpPr>
      <xdr:spPr>
        <a:xfrm>
          <a:off x="3390900" y="16383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12</xdr:row>
      <xdr:rowOff>38100</xdr:rowOff>
    </xdr:from>
    <xdr:to>
      <xdr:col>8</xdr:col>
      <xdr:colOff>352425</xdr:colOff>
      <xdr:row>12</xdr:row>
      <xdr:rowOff>38100</xdr:rowOff>
    </xdr:to>
    <xdr:sp>
      <xdr:nvSpPr>
        <xdr:cNvPr id="4" name="AutoShape 10"/>
        <xdr:cNvSpPr>
          <a:spLocks/>
        </xdr:cNvSpPr>
      </xdr:nvSpPr>
      <xdr:spPr>
        <a:xfrm>
          <a:off x="3409950" y="19907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@inpro-seal.com/" TargetMode="External" /><Relationship Id="rId2" Type="http://schemas.openxmlformats.org/officeDocument/2006/relationships/hyperlink" Target="mailto:INFO@INPRO-SEAL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D1">
      <selection activeCell="M15" sqref="M15"/>
    </sheetView>
  </sheetViews>
  <sheetFormatPr defaultColWidth="11.421875" defaultRowHeight="12.75"/>
  <cols>
    <col min="1" max="1" width="8.8515625" style="3" customWidth="1"/>
    <col min="2" max="2" width="10.7109375" style="3" customWidth="1"/>
    <col min="3" max="3" width="12.7109375" style="3" customWidth="1"/>
    <col min="4" max="4" width="8.8515625" style="3" customWidth="1"/>
    <col min="5" max="5" width="10.7109375" style="3" customWidth="1"/>
    <col min="6" max="6" width="8.8515625" style="3" customWidth="1"/>
    <col min="7" max="7" width="10.7109375" style="3" customWidth="1"/>
    <col min="8" max="8" width="8.8515625" style="3" customWidth="1"/>
    <col min="9" max="9" width="12.28125" style="3" bestFit="1" customWidth="1"/>
    <col min="10" max="12" width="8.8515625" style="3" customWidth="1"/>
    <col min="13" max="13" width="11.7109375" style="3" customWidth="1"/>
    <col min="14" max="16384" width="8.8515625" style="3" customWidth="1"/>
  </cols>
  <sheetData>
    <row r="1" ht="12">
      <c r="I1" s="6" t="s">
        <v>43</v>
      </c>
    </row>
    <row r="2" spans="2:10" ht="16.5">
      <c r="B2" s="1" t="s">
        <v>33</v>
      </c>
      <c r="C2" s="2"/>
      <c r="D2" s="2"/>
      <c r="E2" s="2"/>
      <c r="F2" s="2"/>
      <c r="G2" s="2"/>
      <c r="I2" s="34" t="s">
        <v>45</v>
      </c>
      <c r="J2" s="34" t="s">
        <v>44</v>
      </c>
    </row>
    <row r="3" ht="12.75"/>
    <row r="4" ht="12.75"/>
    <row r="5" ht="12.75"/>
    <row r="6" ht="12.75"/>
    <row r="7" ht="12.75"/>
    <row r="8" ht="12.75"/>
    <row r="9" ht="12.75">
      <c r="B9" s="24" t="s">
        <v>34</v>
      </c>
    </row>
    <row r="10" spans="2:4" ht="12">
      <c r="B10" s="3" t="s">
        <v>40</v>
      </c>
      <c r="D10" s="3" t="s">
        <v>41</v>
      </c>
    </row>
    <row r="11" ht="12">
      <c r="F11" s="6"/>
    </row>
    <row r="12" spans="5:9" ht="12">
      <c r="E12" s="3" t="s">
        <v>46</v>
      </c>
      <c r="F12" s="35"/>
      <c r="I12" s="35"/>
    </row>
    <row r="13" spans="4:5" ht="12">
      <c r="D13" s="29"/>
      <c r="E13" s="30"/>
    </row>
    <row r="14" spans="2:5" ht="12">
      <c r="B14" s="8" t="s">
        <v>47</v>
      </c>
      <c r="D14" s="29"/>
      <c r="E14" s="30"/>
    </row>
    <row r="16" spans="2:13" ht="12">
      <c r="B16" s="4">
        <v>1000</v>
      </c>
      <c r="C16" s="3" t="s">
        <v>0</v>
      </c>
      <c r="E16" s="4">
        <v>1500</v>
      </c>
      <c r="F16" s="3" t="s">
        <v>1</v>
      </c>
      <c r="H16" s="3" t="s">
        <v>30</v>
      </c>
      <c r="I16" s="3" t="s">
        <v>42</v>
      </c>
      <c r="M16" s="5">
        <v>350</v>
      </c>
    </row>
    <row r="18" spans="2:10" ht="12">
      <c r="B18" s="6" t="s">
        <v>35</v>
      </c>
      <c r="D18" s="31">
        <v>12</v>
      </c>
      <c r="E18" s="6" t="s">
        <v>13</v>
      </c>
      <c r="G18" s="6" t="s">
        <v>36</v>
      </c>
      <c r="I18" s="31">
        <v>24</v>
      </c>
      <c r="J18" s="6" t="s">
        <v>13</v>
      </c>
    </row>
    <row r="19" spans="2:8" ht="12">
      <c r="B19" s="7">
        <v>800</v>
      </c>
      <c r="C19" s="3" t="s">
        <v>9</v>
      </c>
      <c r="G19" s="7">
        <v>900</v>
      </c>
      <c r="H19" s="3" t="s">
        <v>9</v>
      </c>
    </row>
    <row r="20" spans="2:7" ht="12">
      <c r="B20" s="26"/>
      <c r="G20" s="26"/>
    </row>
    <row r="21" spans="2:9" ht="15">
      <c r="B21" s="25" t="s">
        <v>29</v>
      </c>
      <c r="I21" s="25" t="s">
        <v>37</v>
      </c>
    </row>
    <row r="22" spans="2:9" ht="12">
      <c r="B22" s="8"/>
      <c r="I22" s="8"/>
    </row>
    <row r="23" spans="2:13" ht="12">
      <c r="B23" s="8" t="s">
        <v>38</v>
      </c>
      <c r="C23" s="9"/>
      <c r="D23" s="32">
        <f>B16*12/D18/2</f>
        <v>500</v>
      </c>
      <c r="E23" s="3" t="s">
        <v>0</v>
      </c>
      <c r="G23" s="10">
        <f>D23*B19</f>
        <v>400000</v>
      </c>
      <c r="I23" s="6" t="s">
        <v>15</v>
      </c>
      <c r="M23" s="11">
        <f>G23+G25+G27</f>
        <v>1043750</v>
      </c>
    </row>
    <row r="24" spans="9:13" ht="12">
      <c r="I24" s="3" t="s">
        <v>5</v>
      </c>
      <c r="M24" s="10">
        <f>-G27</f>
        <v>-306250</v>
      </c>
    </row>
    <row r="25" spans="2:7" ht="12">
      <c r="B25" s="3" t="s">
        <v>2</v>
      </c>
      <c r="D25" s="32">
        <f>E16*12/I18/2</f>
        <v>375</v>
      </c>
      <c r="E25" s="3" t="s">
        <v>1</v>
      </c>
      <c r="G25" s="10">
        <f>D25*G19</f>
        <v>337500</v>
      </c>
    </row>
    <row r="26" spans="9:13" ht="12">
      <c r="I26" s="3" t="s">
        <v>6</v>
      </c>
      <c r="M26" s="10">
        <f>M23-(G29+G31)-G33</f>
        <v>521875</v>
      </c>
    </row>
    <row r="27" spans="2:7" ht="12">
      <c r="B27" s="3" t="s">
        <v>11</v>
      </c>
      <c r="G27" s="10">
        <f>M16*(D23+D25)</f>
        <v>306250</v>
      </c>
    </row>
    <row r="28" spans="9:13" ht="12">
      <c r="I28" s="3" t="s">
        <v>7</v>
      </c>
      <c r="K28" s="3" t="s">
        <v>26</v>
      </c>
      <c r="M28" s="10">
        <f>M23-(G35+G37)-G39</f>
        <v>782812.5</v>
      </c>
    </row>
    <row r="29" spans="2:7" ht="12">
      <c r="B29" s="8" t="s">
        <v>3</v>
      </c>
      <c r="D29" s="32">
        <f>D23/2</f>
        <v>250</v>
      </c>
      <c r="E29" s="3" t="s">
        <v>0</v>
      </c>
      <c r="G29" s="10">
        <f>D29*B19</f>
        <v>200000</v>
      </c>
    </row>
    <row r="31" spans="2:13" ht="12">
      <c r="B31" s="3" t="s">
        <v>3</v>
      </c>
      <c r="D31" s="32">
        <f>D25/2</f>
        <v>187.5</v>
      </c>
      <c r="E31" s="3" t="s">
        <v>1</v>
      </c>
      <c r="G31" s="10">
        <f>G19*D31</f>
        <v>168750</v>
      </c>
      <c r="I31" s="3" t="s">
        <v>8</v>
      </c>
      <c r="M31" s="10">
        <f>M23+M24+M26+M28</f>
        <v>2042187.5</v>
      </c>
    </row>
    <row r="33" spans="2:13" ht="12">
      <c r="B33" s="3" t="s">
        <v>11</v>
      </c>
      <c r="G33" s="10">
        <f>M16*(D29+D31)</f>
        <v>153125</v>
      </c>
      <c r="I33" s="3" t="s">
        <v>12</v>
      </c>
      <c r="M33" s="10">
        <f>G39+G33+G27</f>
        <v>535937.5</v>
      </c>
    </row>
    <row r="35" spans="2:13" ht="12">
      <c r="B35" s="8" t="s">
        <v>4</v>
      </c>
      <c r="D35" s="33">
        <f>D29/2</f>
        <v>125</v>
      </c>
      <c r="E35" s="3" t="s">
        <v>0</v>
      </c>
      <c r="G35" s="10">
        <f>B19*D35</f>
        <v>100000</v>
      </c>
      <c r="I35" s="3" t="s">
        <v>10</v>
      </c>
      <c r="M35" s="12">
        <f>M31-M33</f>
        <v>1506250</v>
      </c>
    </row>
    <row r="37" spans="2:13" ht="12">
      <c r="B37" s="3" t="s">
        <v>4</v>
      </c>
      <c r="D37" s="33">
        <f>D31/2</f>
        <v>93.75</v>
      </c>
      <c r="E37" s="3" t="s">
        <v>1</v>
      </c>
      <c r="G37" s="10">
        <f>G19*D37</f>
        <v>84375</v>
      </c>
      <c r="M37" s="13"/>
    </row>
    <row r="39" spans="2:13" ht="12">
      <c r="B39" s="3" t="s">
        <v>11</v>
      </c>
      <c r="G39" s="10">
        <f>M16*(D35+D37)</f>
        <v>76562.5</v>
      </c>
      <c r="I39" s="6" t="s">
        <v>14</v>
      </c>
      <c r="M39" s="14">
        <f>M35/M33</f>
        <v>2.8104956268221573</v>
      </c>
    </row>
    <row r="40" ht="12">
      <c r="J40" s="3" t="s">
        <v>25</v>
      </c>
    </row>
    <row r="41" ht="12">
      <c r="J41" s="15"/>
    </row>
    <row r="42" ht="16.5">
      <c r="B42" s="27" t="s">
        <v>16</v>
      </c>
    </row>
    <row r="43" ht="12">
      <c r="J43" s="3" t="s">
        <v>48</v>
      </c>
    </row>
    <row r="44" spans="2:10" ht="12">
      <c r="B44" s="28" t="s">
        <v>31</v>
      </c>
      <c r="J44" s="3" t="s">
        <v>49</v>
      </c>
    </row>
    <row r="45" spans="2:10" ht="12">
      <c r="B45" s="16" t="s">
        <v>17</v>
      </c>
      <c r="C45" s="16" t="s">
        <v>18</v>
      </c>
      <c r="D45" s="16" t="s">
        <v>19</v>
      </c>
      <c r="E45" s="17" t="s">
        <v>20</v>
      </c>
      <c r="F45" s="18" t="s">
        <v>21</v>
      </c>
      <c r="G45" s="19"/>
      <c r="H45" s="8" t="s">
        <v>22</v>
      </c>
      <c r="I45" s="19"/>
      <c r="J45" s="3" t="s">
        <v>50</v>
      </c>
    </row>
    <row r="46" spans="2:9" ht="12">
      <c r="B46" s="20">
        <v>50</v>
      </c>
      <c r="C46" s="20">
        <v>0.07569</v>
      </c>
      <c r="D46" s="20">
        <f>365.25*24</f>
        <v>8766</v>
      </c>
      <c r="E46" s="20">
        <v>91</v>
      </c>
      <c r="F46" s="20">
        <v>94.1</v>
      </c>
      <c r="H46" s="21" t="s">
        <v>28</v>
      </c>
      <c r="I46" s="22">
        <f>0.746*B46*C46*D46*(1/E46-1/F46)*100</f>
        <v>895.9411449148101</v>
      </c>
    </row>
    <row r="47" spans="2:9" ht="12">
      <c r="B47" s="20"/>
      <c r="C47" s="20"/>
      <c r="D47" s="20"/>
      <c r="E47" s="20"/>
      <c r="F47" s="20"/>
      <c r="H47" s="21"/>
      <c r="I47" s="22"/>
    </row>
    <row r="49" spans="2:9" ht="12">
      <c r="B49" s="28" t="s">
        <v>32</v>
      </c>
      <c r="H49" s="23" t="s">
        <v>28</v>
      </c>
      <c r="I49" s="22">
        <f>(0.746*B46*C46*D46)/F46*100</f>
        <v>26300.207802337933</v>
      </c>
    </row>
    <row r="51" spans="2:13" ht="12">
      <c r="B51" s="3" t="s">
        <v>23</v>
      </c>
      <c r="M51" s="3" t="s">
        <v>39</v>
      </c>
    </row>
    <row r="52" spans="2:13" ht="12">
      <c r="B52" s="3" t="s">
        <v>24</v>
      </c>
      <c r="M52" s="15" t="s">
        <v>27</v>
      </c>
    </row>
  </sheetData>
  <hyperlinks>
    <hyperlink ref="I2" r:id="rId1" display="WWW.INFO@INPRO-SEAL.COM"/>
    <hyperlink ref="J2" r:id="rId2" display="INFO@INPRO-SEAL.COM"/>
  </hyperlinks>
  <printOptions horizontalCentered="1" verticalCentered="1"/>
  <pageMargins left="0.5" right="0.5" top="0.5" bottom="0.5" header="0.5" footer="0.5"/>
  <pageSetup horizontalDpi="600" verticalDpi="600" orientation="landscape" scale="7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Inpro/Seal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Orlowski</dc:creator>
  <cp:keywords/>
  <dc:description/>
  <cp:lastModifiedBy>Mark Baker</cp:lastModifiedBy>
  <cp:lastPrinted>2000-11-24T14:48:01Z</cp:lastPrinted>
  <dcterms:created xsi:type="dcterms:W3CDTF">2000-06-19T15:32:24Z</dcterms:created>
  <dcterms:modified xsi:type="dcterms:W3CDTF">2000-11-20T13:41:04Z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